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al contract" sheetId="1" r:id="rId1"/>
    <sheet name=" cant sortate si depozitate" sheetId="2" r:id="rId2"/>
  </sheets>
  <definedNames/>
  <calcPr fullCalcOnLoad="1"/>
</workbook>
</file>

<file path=xl/sharedStrings.xml><?xml version="1.0" encoding="utf-8"?>
<sst xmlns="http://schemas.openxmlformats.org/spreadsheetml/2006/main" count="135" uniqueCount="66">
  <si>
    <t>MUNICIPIUL SUCEAVA                           B-dul 1 Mai nr. 5A, cod: 720224</t>
  </si>
  <si>
    <r>
      <t>www.primariasv.ro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primsv@primariasv.ro</t>
    </r>
  </si>
  <si>
    <t xml:space="preserve">Tel: 0230-212696, Fax: 0230-520593                                                                              </t>
  </si>
  <si>
    <t>DIRECŢIA  ECOLOGIZARE   Serviciul Ecologizare</t>
  </si>
  <si>
    <t>Nr.</t>
  </si>
  <si>
    <t>din</t>
  </si>
  <si>
    <t>Aprob,</t>
  </si>
  <si>
    <t>PRIMAR,</t>
  </si>
  <si>
    <t>Ion Lungu</t>
  </si>
  <si>
    <t>VICEPRIMAR,</t>
  </si>
  <si>
    <t>Lucian Harsovschi</t>
  </si>
  <si>
    <t xml:space="preserve">                   Valoarea anuală estimată a contractului pentru salubrizare menajeră</t>
  </si>
  <si>
    <t>Nr. crt</t>
  </si>
  <si>
    <t>Luna</t>
  </si>
  <si>
    <t>Colectat, transportat, descărcat la punctul de sortare deşeuri municipale fractia umeda</t>
  </si>
  <si>
    <t>Valoare fără TVA</t>
  </si>
  <si>
    <t>Colectat, transportat, descărcat la punctul de sortare deşeuri municipale fractia uscata</t>
  </si>
  <si>
    <t>Colectat, transportat, depozitat deşeuri voluminoase (inclusiv costul depozitării)</t>
  </si>
  <si>
    <t>Colectat, transportat, depozitat deşeuri generate de activităţi de construcţii şi demolări  (inclusiv costul depozitării)</t>
  </si>
  <si>
    <t>mc compactati</t>
  </si>
  <si>
    <t>lei</t>
  </si>
  <si>
    <t xml:space="preserve">mc </t>
  </si>
  <si>
    <t>mc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</si>
  <si>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</si>
  <si>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</si>
  <si>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</si>
  <si>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</si>
  <si>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</si>
  <si>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</si>
  <si>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</si>
  <si>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</si>
  <si>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</si>
  <si>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</si>
  <si>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</si>
  <si>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</si>
  <si>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Total </t>
  </si>
  <si>
    <t>Total 12 ani</t>
  </si>
  <si>
    <t>Total cu TVA</t>
  </si>
  <si>
    <t>Sortat deşeuri municipale fractia umeda</t>
  </si>
  <si>
    <t>Valoare fără    TVA</t>
  </si>
  <si>
    <t>Sortat deşeuri municipale fractia uscata</t>
  </si>
  <si>
    <t xml:space="preserve">Încărcat, transportat, descărcat deşeuri reziduale rezultate din sortare la depozitarea finală (exclusiv costul depozitării) </t>
  </si>
  <si>
    <t>Total lunar estimat</t>
  </si>
  <si>
    <t xml:space="preserve">Nota: Au fost luate in calcul toate prevederile art. 13 alin. (1) din Legea nr. 100/2016 </t>
  </si>
  <si>
    <t xml:space="preserve">a) valoarea prelungiri duratei contractului </t>
  </si>
  <si>
    <t>b) nu sunt prevazute venituri obtinute din onorarii si amenzi de catre utilizatorii</t>
  </si>
  <si>
    <t xml:space="preserve">c) nu sunt prevazute plati sau avantaje financiare de cate autoritatea contractanta </t>
  </si>
  <si>
    <t>d) nu sunt prevazute compensatii pentru respectarea obligatiei de serviciu public si subventii publice pentru investitii</t>
  </si>
  <si>
    <t>e) nu se pot obtine venituri din vanzarea oricaror active care fac parte din concesiune</t>
  </si>
  <si>
    <t>f) valoarea tuturor bunurilor si serviciilor care sunt puse la dispozitie de catre autoritatea contractanta pentru</t>
  </si>
  <si>
    <t xml:space="preserve">realizarea contractului </t>
  </si>
  <si>
    <t>g) nu se acorda premii si alte plati ofertantilor</t>
  </si>
  <si>
    <t>Comisia de Coordonare si Supervizare</t>
  </si>
  <si>
    <t>Danciu Irinel</t>
  </si>
  <si>
    <t>Hostiuc Mihai</t>
  </si>
  <si>
    <t>Olariu Mihaela</t>
  </si>
  <si>
    <t>Honceriuc Cornel</t>
  </si>
  <si>
    <t>Lucan Laura</t>
  </si>
  <si>
    <t>MUNICIPIUL SUCEAVA                                                 B-dul 1 Mai nr. 5A, cod: 720224</t>
  </si>
  <si>
    <t>Cantitatea de deseuri municipale sortata si depozitata</t>
  </si>
  <si>
    <t>Deseuri reziduale rezultate din sortarea deseurilor municipale fractia umeda</t>
  </si>
  <si>
    <t>Deseuri reziduale rezultate din sortarea deseurilor municipale fractia uscata</t>
  </si>
  <si>
    <t>Total deseuri reziduale transportate la depozitare finala</t>
  </si>
  <si>
    <t>Total deseuri reciclabile</t>
  </si>
  <si>
    <t>Hanceriuc Cornel</t>
  </si>
  <si>
    <t>Danciu Irinel                     Olariu Mihaela                   Lucan Laura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</si>
</sst>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8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0">
    <xf numFmtId="164" fontId="0" fillId="0" borderId="0" xfId="0" applyAlignment="1">
      <alignment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/>
    </xf>
    <xf numFmtId="164" fontId="2" fillId="0" borderId="0" xfId="20">
      <alignment/>
      <protection/>
    </xf>
    <xf numFmtId="164" fontId="4" fillId="0" borderId="0" xfId="0" applyFont="1" applyAlignment="1">
      <alignment/>
    </xf>
    <xf numFmtId="164" fontId="5" fillId="0" borderId="0" xfId="20" applyFont="1">
      <alignment/>
      <protection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justify" vertical="center" wrapText="1"/>
    </xf>
    <xf numFmtId="164" fontId="6" fillId="0" borderId="1" xfId="0" applyFont="1" applyBorder="1" applyAlignment="1">
      <alignment vertical="center"/>
    </xf>
    <xf numFmtId="164" fontId="2" fillId="0" borderId="1" xfId="20" applyBorder="1">
      <alignment/>
      <protection/>
    </xf>
    <xf numFmtId="164" fontId="0" fillId="0" borderId="2" xfId="0" applyBorder="1" applyAlignment="1">
      <alignment/>
    </xf>
    <xf numFmtId="164" fontId="2" fillId="0" borderId="2" xfId="20" applyBorder="1">
      <alignment/>
      <protection/>
    </xf>
    <xf numFmtId="164" fontId="8" fillId="0" borderId="0" xfId="20" applyFont="1" applyAlignment="1">
      <alignment horizontal="center" vertical="center"/>
      <protection/>
    </xf>
    <xf numFmtId="164" fontId="9" fillId="0" borderId="0" xfId="20" applyFont="1" applyBorder="1" applyAlignment="1">
      <alignment horizontal="center" vertical="center" wrapText="1"/>
      <protection/>
    </xf>
    <xf numFmtId="164" fontId="10" fillId="0" borderId="0" xfId="0" applyFont="1" applyAlignment="1">
      <alignment horizontal="center" vertical="center"/>
    </xf>
    <xf numFmtId="164" fontId="10" fillId="0" borderId="3" xfId="20" applyFont="1" applyFill="1" applyBorder="1" applyAlignment="1">
      <alignment horizontal="center" vertical="center" wrapText="1"/>
      <protection/>
    </xf>
    <xf numFmtId="164" fontId="10" fillId="0" borderId="2" xfId="20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 vertical="center" wrapText="1"/>
      <protection/>
    </xf>
    <xf numFmtId="164" fontId="10" fillId="0" borderId="4" xfId="20" applyFont="1" applyFill="1" applyBorder="1" applyAlignment="1">
      <alignment horizontal="center" vertical="center" wrapText="1"/>
      <protection/>
    </xf>
    <xf numFmtId="164" fontId="10" fillId="0" borderId="0" xfId="20" applyFont="1" applyFill="1" applyBorder="1" applyAlignment="1">
      <alignment horizontal="center" vertical="center" wrapText="1"/>
      <protection/>
    </xf>
    <xf numFmtId="164" fontId="10" fillId="0" borderId="5" xfId="20" applyFont="1" applyFill="1" applyBorder="1" applyAlignment="1">
      <alignment horizontal="center"/>
      <protection/>
    </xf>
    <xf numFmtId="164" fontId="10" fillId="0" borderId="0" xfId="20" applyFont="1" applyFill="1" applyBorder="1">
      <alignment/>
      <protection/>
    </xf>
    <xf numFmtId="164" fontId="10" fillId="0" borderId="0" xfId="20" applyFont="1" applyFill="1" applyBorder="1" applyAlignment="1">
      <alignment horizontal="center"/>
      <protection/>
    </xf>
    <xf numFmtId="164" fontId="10" fillId="0" borderId="6" xfId="20" applyFont="1" applyFill="1" applyBorder="1" applyAlignment="1">
      <alignment horizontal="center"/>
      <protection/>
    </xf>
    <xf numFmtId="164" fontId="10" fillId="0" borderId="7" xfId="20" applyFont="1" applyFill="1" applyBorder="1" applyAlignment="1">
      <alignment horizontal="center"/>
      <protection/>
    </xf>
    <xf numFmtId="164" fontId="10" fillId="0" borderId="8" xfId="20" applyFont="1" applyFill="1" applyBorder="1">
      <alignment/>
      <protection/>
    </xf>
    <xf numFmtId="165" fontId="10" fillId="0" borderId="9" xfId="20" applyNumberFormat="1" applyFont="1" applyFill="1" applyBorder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8" xfId="20" applyNumberFormat="1" applyFont="1" applyFill="1" applyBorder="1">
      <alignment/>
      <protection/>
    </xf>
    <xf numFmtId="165" fontId="10" fillId="0" borderId="0" xfId="20" applyNumberFormat="1" applyFont="1" applyFill="1" applyBorder="1">
      <alignment/>
      <protection/>
    </xf>
    <xf numFmtId="164" fontId="10" fillId="0" borderId="10" xfId="20" applyFont="1" applyFill="1" applyBorder="1" applyAlignment="1">
      <alignment horizontal="center"/>
      <protection/>
    </xf>
    <xf numFmtId="164" fontId="10" fillId="0" borderId="11" xfId="20" applyFont="1" applyFill="1" applyBorder="1">
      <alignment/>
      <protection/>
    </xf>
    <xf numFmtId="165" fontId="10" fillId="0" borderId="12" xfId="20" applyNumberFormat="1" applyFont="1" applyFill="1" applyBorder="1">
      <alignment/>
      <protection/>
    </xf>
    <xf numFmtId="165" fontId="10" fillId="0" borderId="10" xfId="20" applyNumberFormat="1" applyFont="1" applyFill="1" applyBorder="1">
      <alignment/>
      <protection/>
    </xf>
    <xf numFmtId="165" fontId="10" fillId="0" borderId="11" xfId="20" applyNumberFormat="1" applyFont="1" applyFill="1" applyBorder="1">
      <alignment/>
      <protection/>
    </xf>
    <xf numFmtId="164" fontId="10" fillId="0" borderId="13" xfId="20" applyFont="1" applyFill="1" applyBorder="1" applyAlignment="1">
      <alignment horizontal="center"/>
      <protection/>
    </xf>
    <xf numFmtId="164" fontId="10" fillId="0" borderId="14" xfId="20" applyFont="1" applyFill="1" applyBorder="1">
      <alignment/>
      <protection/>
    </xf>
    <xf numFmtId="165" fontId="10" fillId="0" borderId="15" xfId="20" applyNumberFormat="1" applyFont="1" applyFill="1" applyBorder="1">
      <alignment/>
      <protection/>
    </xf>
    <xf numFmtId="165" fontId="10" fillId="0" borderId="13" xfId="20" applyNumberFormat="1" applyFont="1" applyFill="1" applyBorder="1">
      <alignment/>
      <protection/>
    </xf>
    <xf numFmtId="165" fontId="10" fillId="0" borderId="14" xfId="20" applyNumberFormat="1" applyFont="1" applyFill="1" applyBorder="1">
      <alignment/>
      <protection/>
    </xf>
    <xf numFmtId="164" fontId="9" fillId="0" borderId="0" xfId="20" applyFont="1" applyFill="1" applyBorder="1">
      <alignment/>
      <protection/>
    </xf>
    <xf numFmtId="165" fontId="9" fillId="0" borderId="6" xfId="20" applyNumberFormat="1" applyFont="1" applyFill="1" applyBorder="1">
      <alignment/>
      <protection/>
    </xf>
    <xf numFmtId="165" fontId="9" fillId="0" borderId="5" xfId="20" applyNumberFormat="1" applyFont="1" applyFill="1" applyBorder="1">
      <alignment/>
      <protection/>
    </xf>
    <xf numFmtId="165" fontId="9" fillId="0" borderId="0" xfId="20" applyNumberFormat="1" applyFont="1" applyFill="1" applyBorder="1">
      <alignment/>
      <protection/>
    </xf>
    <xf numFmtId="164" fontId="10" fillId="0" borderId="3" xfId="20" applyFont="1" applyFill="1" applyBorder="1" applyAlignment="1">
      <alignment horizontal="center"/>
      <protection/>
    </xf>
    <xf numFmtId="164" fontId="9" fillId="0" borderId="2" xfId="20" applyFont="1" applyFill="1" applyBorder="1">
      <alignment/>
      <protection/>
    </xf>
    <xf numFmtId="165" fontId="9" fillId="0" borderId="4" xfId="20" applyNumberFormat="1" applyFont="1" applyFill="1" applyBorder="1">
      <alignment/>
      <protection/>
    </xf>
    <xf numFmtId="165" fontId="9" fillId="0" borderId="3" xfId="20" applyNumberFormat="1" applyFont="1" applyFill="1" applyBorder="1">
      <alignment/>
      <protection/>
    </xf>
    <xf numFmtId="164" fontId="10" fillId="0" borderId="16" xfId="20" applyFont="1" applyFill="1" applyBorder="1" applyAlignment="1">
      <alignment horizontal="center"/>
      <protection/>
    </xf>
    <xf numFmtId="164" fontId="9" fillId="0" borderId="1" xfId="20" applyFont="1" applyFill="1" applyBorder="1">
      <alignment/>
      <protection/>
    </xf>
    <xf numFmtId="165" fontId="9" fillId="0" borderId="16" xfId="20" applyNumberFormat="1" applyFont="1" applyFill="1" applyBorder="1">
      <alignment/>
      <protection/>
    </xf>
    <xf numFmtId="165" fontId="9" fillId="0" borderId="17" xfId="20" applyNumberFormat="1" applyFont="1" applyFill="1" applyBorder="1">
      <alignment/>
      <protection/>
    </xf>
    <xf numFmtId="164" fontId="10" fillId="0" borderId="0" xfId="0" applyFont="1" applyAlignment="1">
      <alignment/>
    </xf>
    <xf numFmtId="164" fontId="10" fillId="0" borderId="18" xfId="20" applyFont="1" applyFill="1" applyBorder="1" applyAlignment="1">
      <alignment horizontal="center" vertical="center" wrapText="1"/>
      <protection/>
    </xf>
    <xf numFmtId="164" fontId="10" fillId="0" borderId="18" xfId="20" applyFont="1" applyFill="1" applyBorder="1" applyAlignment="1">
      <alignment horizontal="center"/>
      <protection/>
    </xf>
    <xf numFmtId="165" fontId="10" fillId="0" borderId="19" xfId="20" applyNumberFormat="1" applyFont="1" applyFill="1" applyBorder="1">
      <alignment/>
      <protection/>
    </xf>
    <xf numFmtId="165" fontId="10" fillId="0" borderId="20" xfId="20" applyNumberFormat="1" applyFont="1" applyFill="1" applyBorder="1">
      <alignment/>
      <protection/>
    </xf>
    <xf numFmtId="165" fontId="10" fillId="0" borderId="21" xfId="20" applyNumberFormat="1" applyFont="1" applyFill="1" applyBorder="1">
      <alignment/>
      <protection/>
    </xf>
    <xf numFmtId="165" fontId="9" fillId="0" borderId="18" xfId="20" applyNumberFormat="1" applyFont="1" applyFill="1" applyBorder="1">
      <alignment/>
      <protection/>
    </xf>
    <xf numFmtId="164" fontId="11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 horizontal="left" vertical="center"/>
    </xf>
    <xf numFmtId="164" fontId="12" fillId="0" borderId="0" xfId="0" applyFont="1" applyAlignment="1">
      <alignment/>
    </xf>
    <xf numFmtId="164" fontId="2" fillId="0" borderId="0" xfId="20" applyBorder="1">
      <alignment/>
      <protection/>
    </xf>
    <xf numFmtId="164" fontId="9" fillId="0" borderId="0" xfId="0" applyFont="1" applyAlignment="1">
      <alignment/>
    </xf>
    <xf numFmtId="164" fontId="10" fillId="0" borderId="3" xfId="20" applyFont="1" applyBorder="1" applyAlignment="1">
      <alignment horizontal="center" vertical="center" wrapText="1"/>
      <protection/>
    </xf>
    <xf numFmtId="164" fontId="10" fillId="0" borderId="2" xfId="20" applyFont="1" applyBorder="1" applyAlignment="1">
      <alignment horizontal="center" vertical="center"/>
      <protection/>
    </xf>
    <xf numFmtId="164" fontId="10" fillId="0" borderId="22" xfId="0" applyFont="1" applyBorder="1" applyAlignment="1">
      <alignment horizontal="center" vertical="center" wrapText="1"/>
    </xf>
    <xf numFmtId="164" fontId="10" fillId="0" borderId="18" xfId="0" applyFont="1" applyFill="1" applyBorder="1" applyAlignment="1">
      <alignment horizontal="center" vertical="center" wrapText="1"/>
    </xf>
    <xf numFmtId="164" fontId="10" fillId="0" borderId="5" xfId="20" applyFont="1" applyBorder="1" applyAlignment="1">
      <alignment horizontal="center" vertical="center"/>
      <protection/>
    </xf>
    <xf numFmtId="164" fontId="10" fillId="0" borderId="0" xfId="20" applyFont="1" applyBorder="1" applyAlignment="1">
      <alignment vertical="center"/>
      <protection/>
    </xf>
    <xf numFmtId="164" fontId="10" fillId="0" borderId="5" xfId="20" applyFont="1" applyFill="1" applyBorder="1" applyAlignment="1">
      <alignment horizontal="center" vertical="center"/>
      <protection/>
    </xf>
    <xf numFmtId="164" fontId="10" fillId="0" borderId="6" xfId="20" applyFont="1" applyFill="1" applyBorder="1" applyAlignment="1">
      <alignment horizontal="center" vertical="center"/>
      <protection/>
    </xf>
    <xf numFmtId="164" fontId="10" fillId="0" borderId="4" xfId="20" applyFont="1" applyFill="1" applyBorder="1" applyAlignment="1">
      <alignment horizontal="center" vertical="center"/>
      <protection/>
    </xf>
    <xf numFmtId="164" fontId="10" fillId="0" borderId="3" xfId="20" applyFont="1" applyFill="1" applyBorder="1" applyAlignment="1">
      <alignment horizontal="center" vertical="center"/>
      <protection/>
    </xf>
    <xf numFmtId="164" fontId="10" fillId="0" borderId="7" xfId="20" applyFont="1" applyBorder="1" applyAlignment="1">
      <alignment horizontal="center" vertical="center"/>
      <protection/>
    </xf>
    <xf numFmtId="164" fontId="10" fillId="0" borderId="8" xfId="20" applyFont="1" applyBorder="1" applyAlignment="1">
      <alignment horizontal="left" vertical="center"/>
      <protection/>
    </xf>
    <xf numFmtId="165" fontId="10" fillId="0" borderId="7" xfId="20" applyNumberFormat="1" applyFont="1" applyFill="1" applyBorder="1" applyAlignment="1">
      <alignment horizontal="right" vertical="center"/>
      <protection/>
    </xf>
    <xf numFmtId="165" fontId="10" fillId="0" borderId="8" xfId="20" applyNumberFormat="1" applyFont="1" applyFill="1" applyBorder="1" applyAlignment="1">
      <alignment horizontal="right" vertical="center"/>
      <protection/>
    </xf>
    <xf numFmtId="164" fontId="10" fillId="0" borderId="23" xfId="0" applyFont="1" applyBorder="1" applyAlignment="1">
      <alignment horizontal="right" vertical="center"/>
    </xf>
    <xf numFmtId="165" fontId="10" fillId="0" borderId="24" xfId="0" applyNumberFormat="1" applyFont="1" applyBorder="1" applyAlignment="1">
      <alignment horizontal="right" vertical="center"/>
    </xf>
    <xf numFmtId="164" fontId="10" fillId="0" borderId="10" xfId="20" applyFont="1" applyBorder="1" applyAlignment="1">
      <alignment horizontal="center" vertical="center"/>
      <protection/>
    </xf>
    <xf numFmtId="164" fontId="10" fillId="0" borderId="11" xfId="20" applyFont="1" applyBorder="1" applyAlignment="1">
      <alignment horizontal="left" vertical="center"/>
      <protection/>
    </xf>
    <xf numFmtId="165" fontId="10" fillId="0" borderId="10" xfId="20" applyNumberFormat="1" applyFont="1" applyFill="1" applyBorder="1" applyAlignment="1">
      <alignment horizontal="right" vertical="center"/>
      <protection/>
    </xf>
    <xf numFmtId="165" fontId="10" fillId="0" borderId="11" xfId="20" applyNumberFormat="1" applyFont="1" applyFill="1" applyBorder="1" applyAlignment="1">
      <alignment horizontal="right" vertical="center"/>
      <protection/>
    </xf>
    <xf numFmtId="165" fontId="10" fillId="0" borderId="10" xfId="0" applyNumberFormat="1" applyFont="1" applyBorder="1" applyAlignment="1">
      <alignment horizontal="right" vertical="center"/>
    </xf>
    <xf numFmtId="164" fontId="10" fillId="0" borderId="13" xfId="20" applyFont="1" applyBorder="1" applyAlignment="1">
      <alignment horizontal="center" vertical="center"/>
      <protection/>
    </xf>
    <xf numFmtId="164" fontId="10" fillId="0" borderId="14" xfId="20" applyFont="1" applyBorder="1" applyAlignment="1">
      <alignment horizontal="left" vertical="center"/>
      <protection/>
    </xf>
    <xf numFmtId="165" fontId="10" fillId="0" borderId="25" xfId="20" applyNumberFormat="1" applyFont="1" applyFill="1" applyBorder="1" applyAlignment="1">
      <alignment horizontal="right" vertical="center"/>
      <protection/>
    </xf>
    <xf numFmtId="165" fontId="10" fillId="0" borderId="14" xfId="20" applyNumberFormat="1" applyFont="1" applyFill="1" applyBorder="1" applyAlignment="1">
      <alignment horizontal="right" vertical="center"/>
      <protection/>
    </xf>
    <xf numFmtId="165" fontId="10" fillId="0" borderId="13" xfId="0" applyNumberFormat="1" applyFont="1" applyBorder="1" applyAlignment="1">
      <alignment horizontal="right" vertical="center"/>
    </xf>
    <xf numFmtId="164" fontId="9" fillId="0" borderId="0" xfId="20" applyFont="1" applyBorder="1" applyAlignment="1">
      <alignment horizontal="left" vertical="center"/>
      <protection/>
    </xf>
    <xf numFmtId="165" fontId="9" fillId="0" borderId="18" xfId="20" applyNumberFormat="1" applyFont="1" applyFill="1" applyBorder="1" applyAlignment="1">
      <alignment horizontal="right" vertical="center"/>
      <protection/>
    </xf>
    <xf numFmtId="165" fontId="9" fillId="0" borderId="0" xfId="20" applyNumberFormat="1" applyFont="1" applyFill="1" applyBorder="1" applyAlignment="1">
      <alignment horizontal="right" vertical="center"/>
      <protection/>
    </xf>
    <xf numFmtId="165" fontId="9" fillId="0" borderId="4" xfId="20" applyNumberFormat="1" applyFont="1" applyFill="1" applyBorder="1" applyAlignment="1">
      <alignment horizontal="right" vertical="center"/>
      <protection/>
    </xf>
    <xf numFmtId="165" fontId="9" fillId="0" borderId="3" xfId="20" applyNumberFormat="1" applyFont="1" applyFill="1" applyBorder="1" applyAlignment="1">
      <alignment horizontal="right" vertical="center"/>
      <protection/>
    </xf>
    <xf numFmtId="165" fontId="9" fillId="0" borderId="16" xfId="20" applyNumberFormat="1" applyFont="1" applyFill="1" applyBorder="1" applyAlignment="1">
      <alignment horizontal="right" vertical="center"/>
      <protection/>
    </xf>
    <xf numFmtId="164" fontId="10" fillId="0" borderId="3" xfId="20" applyFont="1" applyBorder="1" applyAlignment="1">
      <alignment horizontal="center"/>
      <protection/>
    </xf>
    <xf numFmtId="164" fontId="9" fillId="0" borderId="2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</xdr:rowOff>
    </xdr:from>
    <xdr:to>
      <xdr:col>1</xdr:col>
      <xdr:colOff>304800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238125" cy="8763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38100</xdr:rowOff>
    </xdr:from>
    <xdr:to>
      <xdr:col>2</xdr:col>
      <xdr:colOff>495300</xdr:colOff>
      <xdr:row>4</xdr:row>
      <xdr:rowOff>238125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838200" y="200025"/>
          <a:ext cx="495300" cy="9048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257175" cy="6762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495300</xdr:colOff>
      <xdr:row>3</xdr:row>
      <xdr:rowOff>171450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323850" y="38100"/>
          <a:ext cx="495300" cy="6477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zoomScale="70" zoomScaleNormal="70" workbookViewId="0" topLeftCell="A1">
      <selection activeCell="A17" sqref="A17"/>
    </sheetView>
  </sheetViews>
  <sheetFormatPr defaultColWidth="9.33203125" defaultRowHeight="11.25"/>
  <cols>
    <col min="2" max="2" width="5.33203125" style="0" customWidth="1"/>
    <col min="3" max="3" width="16.16015625" style="0" customWidth="1"/>
    <col min="4" max="4" width="18" style="0" customWidth="1"/>
    <col min="5" max="5" width="16" style="0" customWidth="1"/>
    <col min="6" max="6" width="17.66015625" style="0" customWidth="1"/>
    <col min="7" max="7" width="15.66015625" style="0" customWidth="1"/>
    <col min="8" max="8" width="18.33203125" style="0" customWidth="1"/>
    <col min="9" max="9" width="15" style="0" customWidth="1"/>
    <col min="10" max="10" width="17.16015625" style="0" customWidth="1"/>
    <col min="11" max="11" width="15" style="0" customWidth="1"/>
    <col min="12" max="12" width="17.83203125" style="0" customWidth="1"/>
    <col min="13" max="13" width="15" style="0" customWidth="1"/>
    <col min="14" max="14" width="18" style="0" customWidth="1"/>
    <col min="15" max="15" width="15.5" style="0" customWidth="1"/>
    <col min="16" max="16" width="17.66015625" style="0" customWidth="1"/>
    <col min="17" max="17" width="15.33203125" style="0" customWidth="1"/>
    <col min="18" max="18" width="16" style="0" customWidth="1"/>
  </cols>
  <sheetData>
    <row r="1" spans="3:18" ht="12.75" customHeight="1">
      <c r="C1" s="1"/>
      <c r="D1" s="2"/>
      <c r="E1" s="2"/>
      <c r="F1" s="3"/>
      <c r="G1" s="4"/>
      <c r="H1" s="4"/>
      <c r="R1" s="5"/>
    </row>
    <row r="2" spans="3:18" ht="18" customHeight="1">
      <c r="C2" s="1" t="s">
        <v>0</v>
      </c>
      <c r="D2" s="1"/>
      <c r="E2" s="1"/>
      <c r="F2" s="3"/>
      <c r="G2" s="4"/>
      <c r="H2" s="4"/>
      <c r="R2" s="5"/>
    </row>
    <row r="3" spans="2:18" ht="18.75">
      <c r="B3" s="4"/>
      <c r="C3" s="1"/>
      <c r="D3" s="1"/>
      <c r="E3" s="1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</row>
    <row r="4" spans="2:18" ht="18.75">
      <c r="B4" s="4"/>
      <c r="C4" s="7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</row>
    <row r="5" spans="2:18" ht="19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</row>
    <row r="6" spans="2:18" ht="21" customHeight="1">
      <c r="B6" s="8" t="s">
        <v>2</v>
      </c>
      <c r="C6" s="8"/>
      <c r="D6" s="8"/>
      <c r="E6" s="8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6"/>
    </row>
    <row r="7" spans="2:18" ht="15.75" customHeight="1">
      <c r="B7" s="9" t="s">
        <v>3</v>
      </c>
      <c r="C7" s="10"/>
      <c r="D7" s="10"/>
      <c r="E7" s="10"/>
      <c r="F7" s="10"/>
      <c r="G7" s="10"/>
      <c r="H7" s="10"/>
      <c r="I7" s="4"/>
      <c r="J7" s="4"/>
      <c r="K7" s="4"/>
      <c r="L7" s="4"/>
      <c r="M7" s="4"/>
      <c r="N7" s="4"/>
      <c r="O7" s="4"/>
      <c r="P7" s="4"/>
      <c r="Q7" s="4"/>
      <c r="R7" s="6"/>
    </row>
    <row r="8" spans="2:18" ht="19.5">
      <c r="B8" s="11"/>
      <c r="C8" s="12"/>
      <c r="D8" s="12"/>
      <c r="E8" s="12"/>
      <c r="F8" s="12"/>
      <c r="G8" s="12"/>
      <c r="H8" s="12"/>
      <c r="I8" s="12" t="s">
        <v>4</v>
      </c>
      <c r="J8" s="12" t="s">
        <v>5</v>
      </c>
      <c r="K8" s="4"/>
      <c r="L8" s="4"/>
      <c r="M8" s="4"/>
      <c r="N8" s="4"/>
      <c r="O8" s="4"/>
      <c r="P8" s="4"/>
      <c r="Q8" s="4"/>
      <c r="R8" s="6"/>
    </row>
    <row r="9" spans="2:18" ht="18.75">
      <c r="B9" s="4"/>
      <c r="C9" s="4"/>
      <c r="D9" s="4"/>
      <c r="E9" s="4"/>
      <c r="F9" s="4"/>
      <c r="G9" s="4"/>
      <c r="I9" s="4"/>
      <c r="J9" s="13" t="s">
        <v>6</v>
      </c>
      <c r="K9" s="4"/>
      <c r="L9" s="4"/>
      <c r="M9" s="4"/>
      <c r="N9" s="4"/>
      <c r="O9" s="4"/>
      <c r="P9" s="4"/>
      <c r="Q9" s="4"/>
      <c r="R9" s="6"/>
    </row>
    <row r="10" spans="2:18" ht="18.75">
      <c r="B10" s="4"/>
      <c r="C10" s="4"/>
      <c r="D10" s="4"/>
      <c r="E10" s="4"/>
      <c r="F10" s="4"/>
      <c r="G10" s="4"/>
      <c r="I10" s="4"/>
      <c r="J10" s="13" t="s">
        <v>7</v>
      </c>
      <c r="K10" s="4"/>
      <c r="L10" s="4"/>
      <c r="M10" s="4"/>
      <c r="N10" s="4"/>
      <c r="O10" s="4"/>
      <c r="P10" s="4"/>
      <c r="Q10" s="4"/>
      <c r="R10" s="6"/>
    </row>
    <row r="11" spans="2:18" ht="18.75">
      <c r="B11" s="4"/>
      <c r="C11" s="4"/>
      <c r="D11" s="4"/>
      <c r="E11" s="4"/>
      <c r="F11" s="4"/>
      <c r="G11" s="4"/>
      <c r="I11" s="4"/>
      <c r="J11" s="13" t="s">
        <v>8</v>
      </c>
      <c r="K11" s="4"/>
      <c r="L11" s="4"/>
      <c r="M11" s="4"/>
      <c r="N11" s="4"/>
      <c r="O11" s="4"/>
      <c r="P11" s="4"/>
      <c r="Q11" s="4"/>
      <c r="R11" s="6"/>
    </row>
    <row r="12" spans="2:18" ht="18.75">
      <c r="B12" s="4"/>
      <c r="C12" s="4"/>
      <c r="D12" s="4"/>
      <c r="E12" s="4"/>
      <c r="F12" s="4"/>
      <c r="G12" s="4"/>
      <c r="I12" s="4"/>
      <c r="J12" s="13"/>
      <c r="K12" s="4"/>
      <c r="L12" s="4"/>
      <c r="M12" s="4"/>
      <c r="N12" s="4"/>
      <c r="O12" s="4"/>
      <c r="P12" s="4"/>
      <c r="Q12" s="4"/>
      <c r="R12" s="6"/>
    </row>
    <row r="13" spans="2:18" ht="18.75">
      <c r="B13" s="4"/>
      <c r="C13" s="4"/>
      <c r="D13" s="4"/>
      <c r="E13" s="4"/>
      <c r="F13" s="4"/>
      <c r="G13" s="4"/>
      <c r="I13" s="4"/>
      <c r="J13" s="13" t="s">
        <v>9</v>
      </c>
      <c r="K13" s="4"/>
      <c r="L13" s="4"/>
      <c r="M13" s="4"/>
      <c r="N13" s="4"/>
      <c r="O13" s="4"/>
      <c r="P13" s="4"/>
      <c r="Q13" s="4"/>
      <c r="R13" s="6"/>
    </row>
    <row r="14" spans="2:18" ht="18.75">
      <c r="B14" s="4"/>
      <c r="C14" s="4"/>
      <c r="D14" s="4"/>
      <c r="E14" s="4"/>
      <c r="F14" s="4"/>
      <c r="G14" s="4"/>
      <c r="I14" s="4"/>
      <c r="J14" s="13" t="s">
        <v>10</v>
      </c>
      <c r="K14" s="4"/>
      <c r="L14" s="4"/>
      <c r="M14" s="4"/>
      <c r="N14" s="4"/>
      <c r="O14" s="4"/>
      <c r="P14" s="4"/>
      <c r="Q14" s="4"/>
      <c r="R14" s="6"/>
    </row>
    <row r="15" spans="2:18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" customHeight="1">
      <c r="B16" s="14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5"/>
    </row>
    <row r="17" spans="2:18" ht="177.75" customHeight="1">
      <c r="B17" s="16" t="s">
        <v>12</v>
      </c>
      <c r="C17" s="17" t="s">
        <v>13</v>
      </c>
      <c r="D17" s="16" t="s">
        <v>14</v>
      </c>
      <c r="E17" s="18" t="s">
        <v>15</v>
      </c>
      <c r="F17" s="16" t="s">
        <v>16</v>
      </c>
      <c r="G17" s="18" t="s">
        <v>15</v>
      </c>
      <c r="H17" s="16" t="s">
        <v>17</v>
      </c>
      <c r="I17" s="18" t="s">
        <v>15</v>
      </c>
      <c r="J17" s="19" t="s">
        <v>18</v>
      </c>
      <c r="K17" s="16" t="s">
        <v>15</v>
      </c>
      <c r="L17" s="20"/>
      <c r="M17" s="20"/>
      <c r="N17" s="20"/>
      <c r="O17" s="20"/>
      <c r="P17" s="20"/>
      <c r="Q17" s="20"/>
      <c r="R17" s="20"/>
    </row>
    <row r="18" spans="2:18" ht="15.75">
      <c r="B18" s="21"/>
      <c r="C18" s="22"/>
      <c r="D18" s="21" t="s">
        <v>19</v>
      </c>
      <c r="E18" s="23" t="s">
        <v>20</v>
      </c>
      <c r="F18" s="21" t="s">
        <v>19</v>
      </c>
      <c r="G18" s="23" t="s">
        <v>20</v>
      </c>
      <c r="H18" s="21" t="s">
        <v>21</v>
      </c>
      <c r="I18" s="23" t="s">
        <v>20</v>
      </c>
      <c r="J18" s="24" t="s">
        <v>22</v>
      </c>
      <c r="K18" s="21" t="s">
        <v>20</v>
      </c>
      <c r="L18" s="23"/>
      <c r="M18" s="23"/>
      <c r="N18" s="23"/>
      <c r="O18" s="23"/>
      <c r="P18" s="23"/>
      <c r="Q18" s="23"/>
      <c r="R18" s="23"/>
    </row>
    <row r="19" spans="2:18" ht="15">
      <c r="B19" s="25">
        <v>1</v>
      </c>
      <c r="C19" s="26" t="s">
        <v>23</v>
      </c>
      <c r="D19" s="27">
        <v>7900</v>
      </c>
      <c r="E19" s="28">
        <f>D19*40</f>
        <v>316000</v>
      </c>
      <c r="F19" s="29">
        <v>1600</v>
      </c>
      <c r="G19" s="28">
        <f>F19*55</f>
        <v>88000</v>
      </c>
      <c r="H19" s="29">
        <v>100</v>
      </c>
      <c r="I19" s="28">
        <f>H19*35</f>
        <v>3500</v>
      </c>
      <c r="J19" s="29">
        <v>100</v>
      </c>
      <c r="K19" s="28">
        <f>J19*35</f>
        <v>3500</v>
      </c>
      <c r="L19" s="30"/>
      <c r="M19" s="30"/>
      <c r="N19" s="30"/>
      <c r="O19" s="30"/>
      <c r="P19" s="30"/>
      <c r="Q19" s="30"/>
      <c r="R19" s="30"/>
    </row>
    <row r="20" spans="2:18" ht="15">
      <c r="B20" s="31">
        <v>2</v>
      </c>
      <c r="C20" s="32" t="s">
        <v>24</v>
      </c>
      <c r="D20" s="33">
        <v>6500</v>
      </c>
      <c r="E20" s="34">
        <f>D20*40</f>
        <v>260000</v>
      </c>
      <c r="F20" s="35">
        <v>1000</v>
      </c>
      <c r="G20" s="34">
        <f>F20*55</f>
        <v>55000</v>
      </c>
      <c r="H20" s="35">
        <v>100</v>
      </c>
      <c r="I20" s="34">
        <f>H20*35</f>
        <v>3500</v>
      </c>
      <c r="J20" s="35">
        <v>100</v>
      </c>
      <c r="K20" s="34">
        <f>J20*35</f>
        <v>3500</v>
      </c>
      <c r="L20" s="30"/>
      <c r="M20" s="30"/>
      <c r="N20" s="30"/>
      <c r="O20" s="30"/>
      <c r="P20" s="30"/>
      <c r="Q20" s="30"/>
      <c r="R20" s="30"/>
    </row>
    <row r="21" spans="2:18" ht="15">
      <c r="B21" s="31">
        <v>3</v>
      </c>
      <c r="C21" s="32" t="s">
        <v>25</v>
      </c>
      <c r="D21" s="33">
        <v>7500</v>
      </c>
      <c r="E21" s="34">
        <f>D21*40</f>
        <v>300000</v>
      </c>
      <c r="F21" s="35">
        <v>1400</v>
      </c>
      <c r="G21" s="34">
        <f>F21*55</f>
        <v>77000</v>
      </c>
      <c r="H21" s="35">
        <v>150</v>
      </c>
      <c r="I21" s="34">
        <f>H21*35</f>
        <v>5250</v>
      </c>
      <c r="J21" s="35">
        <v>150</v>
      </c>
      <c r="K21" s="34">
        <f>J21*35</f>
        <v>5250</v>
      </c>
      <c r="L21" s="30"/>
      <c r="M21" s="30"/>
      <c r="N21" s="30"/>
      <c r="O21" s="30"/>
      <c r="P21" s="30"/>
      <c r="Q21" s="30"/>
      <c r="R21" s="30"/>
    </row>
    <row r="22" spans="2:18" ht="15">
      <c r="B22" s="31">
        <v>4</v>
      </c>
      <c r="C22" s="32" t="s">
        <v>26</v>
      </c>
      <c r="D22" s="33">
        <v>8500</v>
      </c>
      <c r="E22" s="34">
        <f>D22*40</f>
        <v>340000</v>
      </c>
      <c r="F22" s="35">
        <v>1000</v>
      </c>
      <c r="G22" s="34">
        <f>F22*55</f>
        <v>55000</v>
      </c>
      <c r="H22" s="35">
        <v>600</v>
      </c>
      <c r="I22" s="34">
        <f>H22*35</f>
        <v>21000</v>
      </c>
      <c r="J22" s="35">
        <v>1550</v>
      </c>
      <c r="K22" s="34">
        <f>J22*35</f>
        <v>54250</v>
      </c>
      <c r="L22" s="30"/>
      <c r="M22" s="30"/>
      <c r="N22" s="30"/>
      <c r="O22" s="30"/>
      <c r="P22" s="30"/>
      <c r="Q22" s="30"/>
      <c r="R22" s="30"/>
    </row>
    <row r="23" spans="2:18" ht="15">
      <c r="B23" s="31">
        <v>5</v>
      </c>
      <c r="C23" s="32" t="s">
        <v>27</v>
      </c>
      <c r="D23" s="33">
        <v>7700</v>
      </c>
      <c r="E23" s="34">
        <f>D23*40</f>
        <v>308000</v>
      </c>
      <c r="F23" s="35">
        <v>1400</v>
      </c>
      <c r="G23" s="34">
        <f>F23*55</f>
        <v>77000</v>
      </c>
      <c r="H23" s="35">
        <v>500</v>
      </c>
      <c r="I23" s="34">
        <f>H23*35</f>
        <v>17500</v>
      </c>
      <c r="J23" s="35">
        <v>1350</v>
      </c>
      <c r="K23" s="34">
        <f>J23*35</f>
        <v>47250</v>
      </c>
      <c r="L23" s="30"/>
      <c r="M23" s="30"/>
      <c r="N23" s="30"/>
      <c r="O23" s="30"/>
      <c r="P23" s="30"/>
      <c r="Q23" s="30"/>
      <c r="R23" s="30"/>
    </row>
    <row r="24" spans="2:18" ht="15">
      <c r="B24" s="31">
        <v>6</v>
      </c>
      <c r="C24" s="32" t="s">
        <v>28</v>
      </c>
      <c r="D24" s="33">
        <v>7500</v>
      </c>
      <c r="E24" s="34">
        <f>D24*40</f>
        <v>300000</v>
      </c>
      <c r="F24" s="35">
        <v>1200</v>
      </c>
      <c r="G24" s="34">
        <f>F24*55</f>
        <v>66000</v>
      </c>
      <c r="H24" s="35">
        <v>650</v>
      </c>
      <c r="I24" s="34">
        <f>H24*35</f>
        <v>22750</v>
      </c>
      <c r="J24" s="35">
        <v>1300</v>
      </c>
      <c r="K24" s="34">
        <f>J24*35</f>
        <v>45500</v>
      </c>
      <c r="L24" s="30"/>
      <c r="M24" s="30"/>
      <c r="N24" s="30"/>
      <c r="O24" s="30"/>
      <c r="P24" s="30"/>
      <c r="Q24" s="30"/>
      <c r="R24" s="30"/>
    </row>
    <row r="25" spans="2:18" ht="15">
      <c r="B25" s="31">
        <v>7</v>
      </c>
      <c r="C25" s="32" t="s">
        <v>29</v>
      </c>
      <c r="D25" s="33">
        <v>7500</v>
      </c>
      <c r="E25" s="34">
        <f>D25*40</f>
        <v>300000</v>
      </c>
      <c r="F25" s="35">
        <v>1000</v>
      </c>
      <c r="G25" s="34">
        <f>F25*55</f>
        <v>55000</v>
      </c>
      <c r="H25" s="35">
        <v>600</v>
      </c>
      <c r="I25" s="34">
        <f>H25*35</f>
        <v>21000</v>
      </c>
      <c r="J25" s="35">
        <v>1350</v>
      </c>
      <c r="K25" s="34">
        <f>J25*35</f>
        <v>47250</v>
      </c>
      <c r="L25" s="30"/>
      <c r="M25" s="30"/>
      <c r="N25" s="30"/>
      <c r="O25" s="30"/>
      <c r="P25" s="30"/>
      <c r="Q25" s="30"/>
      <c r="R25" s="30"/>
    </row>
    <row r="26" spans="2:18" ht="15">
      <c r="B26" s="31">
        <v>8</v>
      </c>
      <c r="C26" s="32" t="s">
        <v>30</v>
      </c>
      <c r="D26" s="33">
        <v>8600</v>
      </c>
      <c r="E26" s="34">
        <f>D26*40</f>
        <v>344000</v>
      </c>
      <c r="F26" s="35">
        <v>1000</v>
      </c>
      <c r="G26" s="34">
        <f>F26*55</f>
        <v>55000</v>
      </c>
      <c r="H26" s="35">
        <v>500</v>
      </c>
      <c r="I26" s="34">
        <f>H26*35</f>
        <v>17500</v>
      </c>
      <c r="J26" s="35">
        <v>1600</v>
      </c>
      <c r="K26" s="34">
        <f>J26*35</f>
        <v>56000</v>
      </c>
      <c r="L26" s="30"/>
      <c r="M26" s="30"/>
      <c r="N26" s="30"/>
      <c r="O26" s="30"/>
      <c r="P26" s="30"/>
      <c r="Q26" s="30"/>
      <c r="R26" s="30"/>
    </row>
    <row r="27" spans="2:18" ht="15">
      <c r="B27" s="31">
        <v>9</v>
      </c>
      <c r="C27" s="32" t="s">
        <v>31</v>
      </c>
      <c r="D27" s="33">
        <v>8600</v>
      </c>
      <c r="E27" s="34">
        <f>D27*40</f>
        <v>344000</v>
      </c>
      <c r="F27" s="35">
        <v>1200</v>
      </c>
      <c r="G27" s="34">
        <f>F27*55</f>
        <v>66000</v>
      </c>
      <c r="H27" s="35">
        <v>400</v>
      </c>
      <c r="I27" s="34">
        <f>H27*35</f>
        <v>14000</v>
      </c>
      <c r="J27" s="35">
        <v>1150</v>
      </c>
      <c r="K27" s="34">
        <f>J27*35</f>
        <v>40250</v>
      </c>
      <c r="L27" s="30"/>
      <c r="M27" s="30"/>
      <c r="N27" s="30"/>
      <c r="O27" s="30"/>
      <c r="P27" s="30"/>
      <c r="Q27" s="30"/>
      <c r="R27" s="30"/>
    </row>
    <row r="28" spans="2:18" ht="15">
      <c r="B28" s="31">
        <v>10</v>
      </c>
      <c r="C28" s="32" t="s">
        <v>32</v>
      </c>
      <c r="D28" s="33">
        <v>8600</v>
      </c>
      <c r="E28" s="34">
        <f>D28*40</f>
        <v>344000</v>
      </c>
      <c r="F28" s="35">
        <v>1000</v>
      </c>
      <c r="G28" s="34">
        <f>F28*55</f>
        <v>55000</v>
      </c>
      <c r="H28" s="35">
        <v>700</v>
      </c>
      <c r="I28" s="34">
        <f>H28*35</f>
        <v>24500</v>
      </c>
      <c r="J28" s="35">
        <v>1150</v>
      </c>
      <c r="K28" s="34">
        <f>J28*35</f>
        <v>40250</v>
      </c>
      <c r="L28" s="30"/>
      <c r="M28" s="30"/>
      <c r="N28" s="30"/>
      <c r="O28" s="30"/>
      <c r="P28" s="30"/>
      <c r="Q28" s="30"/>
      <c r="R28" s="30"/>
    </row>
    <row r="29" spans="2:18" ht="15">
      <c r="B29" s="31">
        <v>11</v>
      </c>
      <c r="C29" s="32" t="s">
        <v>33</v>
      </c>
      <c r="D29" s="33">
        <v>8000</v>
      </c>
      <c r="E29" s="34">
        <f>D29*40</f>
        <v>320000</v>
      </c>
      <c r="F29" s="35">
        <v>1000</v>
      </c>
      <c r="G29" s="34">
        <f>F29*55</f>
        <v>55000</v>
      </c>
      <c r="H29" s="35">
        <v>550</v>
      </c>
      <c r="I29" s="34">
        <f>H29*35</f>
        <v>19250</v>
      </c>
      <c r="J29" s="35">
        <v>100</v>
      </c>
      <c r="K29" s="34">
        <f>J29*35</f>
        <v>3500</v>
      </c>
      <c r="L29" s="30"/>
      <c r="M29" s="30"/>
      <c r="N29" s="30"/>
      <c r="O29" s="30"/>
      <c r="P29" s="30"/>
      <c r="Q29" s="30"/>
      <c r="R29" s="30"/>
    </row>
    <row r="30" spans="2:18" ht="15.75">
      <c r="B30" s="36">
        <v>12</v>
      </c>
      <c r="C30" s="37" t="s">
        <v>34</v>
      </c>
      <c r="D30" s="38">
        <v>9100</v>
      </c>
      <c r="E30" s="39">
        <f>D30*40</f>
        <v>364000</v>
      </c>
      <c r="F30" s="40">
        <v>1600</v>
      </c>
      <c r="G30" s="39">
        <f>F30*55</f>
        <v>88000</v>
      </c>
      <c r="H30" s="40">
        <v>150</v>
      </c>
      <c r="I30" s="39">
        <f>H30*35</f>
        <v>5250</v>
      </c>
      <c r="J30" s="40">
        <v>100</v>
      </c>
      <c r="K30" s="39">
        <f>J30*35</f>
        <v>3500</v>
      </c>
      <c r="L30" s="30"/>
      <c r="M30" s="30"/>
      <c r="N30" s="30"/>
      <c r="O30" s="30"/>
      <c r="P30" s="30"/>
      <c r="Q30" s="30"/>
      <c r="R30" s="30"/>
    </row>
    <row r="31" spans="2:18" ht="16.5">
      <c r="B31" s="21"/>
      <c r="C31" s="41" t="s">
        <v>35</v>
      </c>
      <c r="D31" s="42">
        <f>SUM(D19:D30)</f>
        <v>96000</v>
      </c>
      <c r="E31" s="42">
        <f>SUM(E19:E30)</f>
        <v>3840000</v>
      </c>
      <c r="F31" s="42">
        <f>SUM(F19:F30)</f>
        <v>14400</v>
      </c>
      <c r="G31" s="42">
        <f>SUM(G19:G30)</f>
        <v>792000</v>
      </c>
      <c r="H31" s="42">
        <f>SUM(H19:H30)</f>
        <v>5000</v>
      </c>
      <c r="I31" s="42">
        <f>SUM(I19:I30)</f>
        <v>175000</v>
      </c>
      <c r="J31" s="42">
        <f>SUM(J19:J30)</f>
        <v>10000</v>
      </c>
      <c r="K31" s="43">
        <f>SUM(K19:K30)</f>
        <v>350000</v>
      </c>
      <c r="L31" s="44"/>
      <c r="M31" s="44"/>
      <c r="N31" s="44"/>
      <c r="O31" s="44"/>
      <c r="P31" s="44"/>
      <c r="Q31" s="44"/>
      <c r="R31" s="44"/>
    </row>
    <row r="32" spans="2:18" ht="16.5">
      <c r="B32" s="45"/>
      <c r="C32" s="46" t="s">
        <v>36</v>
      </c>
      <c r="D32" s="47">
        <f>12*D31</f>
        <v>1152000</v>
      </c>
      <c r="E32" s="47">
        <f>12*E31</f>
        <v>46080000</v>
      </c>
      <c r="F32" s="47">
        <f>12*F31</f>
        <v>172800</v>
      </c>
      <c r="G32" s="47">
        <f>12*G31</f>
        <v>9504000</v>
      </c>
      <c r="H32" s="47">
        <f>12*H31</f>
        <v>60000</v>
      </c>
      <c r="I32" s="47">
        <f>12*I31</f>
        <v>2100000</v>
      </c>
      <c r="J32" s="47">
        <f>12*J31</f>
        <v>120000</v>
      </c>
      <c r="K32" s="48">
        <f>12*K31</f>
        <v>4200000</v>
      </c>
      <c r="L32" s="44"/>
      <c r="M32" s="44"/>
      <c r="N32" s="44"/>
      <c r="O32" s="44"/>
      <c r="P32" s="44"/>
      <c r="Q32" s="44"/>
      <c r="R32" s="44"/>
    </row>
    <row r="33" spans="2:18" ht="16.5">
      <c r="B33" s="49"/>
      <c r="C33" s="50" t="s">
        <v>37</v>
      </c>
      <c r="D33" s="51"/>
      <c r="E33" s="51">
        <f>1.19*E32</f>
        <v>54835200</v>
      </c>
      <c r="F33" s="51"/>
      <c r="G33" s="51">
        <f>1.19*G32</f>
        <v>11309760</v>
      </c>
      <c r="H33" s="51"/>
      <c r="I33" s="51">
        <f>1.19*I32</f>
        <v>2499000</v>
      </c>
      <c r="J33" s="52"/>
      <c r="K33" s="51">
        <f>1.19*K32</f>
        <v>4998000</v>
      </c>
      <c r="L33" s="44"/>
      <c r="M33" s="44"/>
      <c r="N33" s="44"/>
      <c r="O33" s="44"/>
      <c r="P33" s="44"/>
      <c r="Q33" s="44"/>
      <c r="R33" s="44"/>
    </row>
    <row r="34" spans="2:18" ht="10.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ht="18" customHeight="1"/>
    <row r="36" spans="2:10" ht="180.75">
      <c r="B36" s="16" t="s">
        <v>12</v>
      </c>
      <c r="C36" s="17" t="s">
        <v>13</v>
      </c>
      <c r="D36" s="54" t="s">
        <v>38</v>
      </c>
      <c r="E36" s="18" t="s">
        <v>39</v>
      </c>
      <c r="F36" s="16" t="s">
        <v>40</v>
      </c>
      <c r="G36" s="18" t="s">
        <v>39</v>
      </c>
      <c r="H36" s="16" t="s">
        <v>41</v>
      </c>
      <c r="I36" s="16" t="s">
        <v>39</v>
      </c>
      <c r="J36" s="16" t="s">
        <v>42</v>
      </c>
    </row>
    <row r="37" spans="2:10" ht="15.75">
      <c r="B37" s="21"/>
      <c r="C37" s="22"/>
      <c r="D37" s="45" t="s">
        <v>19</v>
      </c>
      <c r="E37" s="23" t="s">
        <v>20</v>
      </c>
      <c r="F37" s="21" t="s">
        <v>19</v>
      </c>
      <c r="G37" s="23" t="s">
        <v>20</v>
      </c>
      <c r="H37" s="21" t="s">
        <v>19</v>
      </c>
      <c r="I37" s="55" t="s">
        <v>20</v>
      </c>
      <c r="J37" s="21" t="s">
        <v>20</v>
      </c>
    </row>
    <row r="38" spans="2:10" ht="15">
      <c r="B38" s="25">
        <v>1</v>
      </c>
      <c r="C38" s="26" t="s">
        <v>23</v>
      </c>
      <c r="D38" s="28">
        <v>7900</v>
      </c>
      <c r="E38" s="56">
        <f>D38*10</f>
        <v>79000</v>
      </c>
      <c r="F38" s="29">
        <v>1600</v>
      </c>
      <c r="G38" s="27">
        <f>F38*5</f>
        <v>8000</v>
      </c>
      <c r="H38" s="28">
        <f>80%*D38+20%*F38</f>
        <v>6640</v>
      </c>
      <c r="I38" s="29">
        <f>H38*10</f>
        <v>66400</v>
      </c>
      <c r="J38" s="28">
        <f>E19+G19+I19+K19+E38+G38+I38</f>
        <v>564400</v>
      </c>
    </row>
    <row r="39" spans="2:10" ht="15">
      <c r="B39" s="31">
        <v>2</v>
      </c>
      <c r="C39" s="32" t="s">
        <v>24</v>
      </c>
      <c r="D39" s="34">
        <v>6500</v>
      </c>
      <c r="E39" s="57">
        <f>D39*10</f>
        <v>65000</v>
      </c>
      <c r="F39" s="35">
        <v>1000</v>
      </c>
      <c r="G39" s="33">
        <f>F39*5</f>
        <v>5000</v>
      </c>
      <c r="H39" s="34">
        <f>80%*D39+20%*F39</f>
        <v>5400</v>
      </c>
      <c r="I39" s="35">
        <f>H39*10</f>
        <v>54000</v>
      </c>
      <c r="J39" s="34">
        <f>E20+G20+I20+K20+E39+G39+I39</f>
        <v>446000</v>
      </c>
    </row>
    <row r="40" spans="2:10" ht="15">
      <c r="B40" s="31">
        <v>3</v>
      </c>
      <c r="C40" s="32" t="s">
        <v>25</v>
      </c>
      <c r="D40" s="34">
        <v>7500</v>
      </c>
      <c r="E40" s="57">
        <f>D40*10</f>
        <v>75000</v>
      </c>
      <c r="F40" s="35">
        <v>1400</v>
      </c>
      <c r="G40" s="33">
        <f>F40*5</f>
        <v>7000</v>
      </c>
      <c r="H40" s="34">
        <f>80%*D40+20%*F40</f>
        <v>6280</v>
      </c>
      <c r="I40" s="35">
        <f>H40*10</f>
        <v>62800</v>
      </c>
      <c r="J40" s="34">
        <f>E21+G21+I21+K21+E40+G40+I40</f>
        <v>532300</v>
      </c>
    </row>
    <row r="41" spans="2:10" ht="15">
      <c r="B41" s="31">
        <v>4</v>
      </c>
      <c r="C41" s="32" t="s">
        <v>26</v>
      </c>
      <c r="D41" s="34">
        <v>8500</v>
      </c>
      <c r="E41" s="57">
        <f>D41*10</f>
        <v>85000</v>
      </c>
      <c r="F41" s="35">
        <v>1000</v>
      </c>
      <c r="G41" s="33">
        <f>F41*5</f>
        <v>5000</v>
      </c>
      <c r="H41" s="34">
        <f>80%*D41+20%*F41</f>
        <v>7000</v>
      </c>
      <c r="I41" s="35">
        <f>H41*10</f>
        <v>70000</v>
      </c>
      <c r="J41" s="34">
        <f>E22+G22+I22+K22+E41+G41+I41</f>
        <v>630250</v>
      </c>
    </row>
    <row r="42" spans="2:10" ht="15">
      <c r="B42" s="31">
        <v>5</v>
      </c>
      <c r="C42" s="32" t="s">
        <v>27</v>
      </c>
      <c r="D42" s="34">
        <v>7700</v>
      </c>
      <c r="E42" s="57">
        <f>D42*10</f>
        <v>77000</v>
      </c>
      <c r="F42" s="35">
        <v>1400</v>
      </c>
      <c r="G42" s="33">
        <f>F42*5</f>
        <v>7000</v>
      </c>
      <c r="H42" s="34">
        <f>80%*D42+20%*F42</f>
        <v>6440</v>
      </c>
      <c r="I42" s="35">
        <f>H42*10</f>
        <v>64400</v>
      </c>
      <c r="J42" s="34">
        <f>E23+G23+I23+K23+E42+G42+I42</f>
        <v>598150</v>
      </c>
    </row>
    <row r="43" spans="2:10" ht="15">
      <c r="B43" s="31">
        <v>6</v>
      </c>
      <c r="C43" s="32" t="s">
        <v>28</v>
      </c>
      <c r="D43" s="34">
        <v>7500</v>
      </c>
      <c r="E43" s="57">
        <f>D43*10</f>
        <v>75000</v>
      </c>
      <c r="F43" s="35">
        <v>1200</v>
      </c>
      <c r="G43" s="33">
        <f>F43*5</f>
        <v>6000</v>
      </c>
      <c r="H43" s="34">
        <f>80%*D43+20%*F43</f>
        <v>6240</v>
      </c>
      <c r="I43" s="35">
        <f>H43*10</f>
        <v>62400</v>
      </c>
      <c r="J43" s="34">
        <f>E24+G24+I24+K24+E43+G43+I43</f>
        <v>577650</v>
      </c>
    </row>
    <row r="44" spans="2:10" ht="15">
      <c r="B44" s="31">
        <v>7</v>
      </c>
      <c r="C44" s="32" t="s">
        <v>29</v>
      </c>
      <c r="D44" s="34">
        <v>7500</v>
      </c>
      <c r="E44" s="57">
        <f>D44*10</f>
        <v>75000</v>
      </c>
      <c r="F44" s="35">
        <v>1000</v>
      </c>
      <c r="G44" s="33">
        <f>F44*5</f>
        <v>5000</v>
      </c>
      <c r="H44" s="34">
        <f>80%*D44+20%*F44</f>
        <v>6200</v>
      </c>
      <c r="I44" s="35">
        <f>H44*10</f>
        <v>62000</v>
      </c>
      <c r="J44" s="34">
        <f>E25+G25+I25+K25+E44+G44+I44</f>
        <v>565250</v>
      </c>
    </row>
    <row r="45" spans="2:10" ht="15">
      <c r="B45" s="31">
        <v>8</v>
      </c>
      <c r="C45" s="32" t="s">
        <v>30</v>
      </c>
      <c r="D45" s="34">
        <v>8600</v>
      </c>
      <c r="E45" s="57">
        <f>D45*10</f>
        <v>86000</v>
      </c>
      <c r="F45" s="35">
        <v>1000</v>
      </c>
      <c r="G45" s="33">
        <f>F45*5</f>
        <v>5000</v>
      </c>
      <c r="H45" s="34">
        <f>80%*D45+20%*F45</f>
        <v>7080</v>
      </c>
      <c r="I45" s="35">
        <f>H45*10</f>
        <v>70800</v>
      </c>
      <c r="J45" s="34">
        <f>E26+G26+I26+K26+E45+G45+I45</f>
        <v>634300</v>
      </c>
    </row>
    <row r="46" spans="2:10" ht="15">
      <c r="B46" s="31">
        <v>9</v>
      </c>
      <c r="C46" s="32" t="s">
        <v>31</v>
      </c>
      <c r="D46" s="34">
        <v>8600</v>
      </c>
      <c r="E46" s="57">
        <f>D46*10</f>
        <v>86000</v>
      </c>
      <c r="F46" s="35">
        <v>1200</v>
      </c>
      <c r="G46" s="33">
        <f>F46*5</f>
        <v>6000</v>
      </c>
      <c r="H46" s="34">
        <f>80%*D46+20%*F46</f>
        <v>7120</v>
      </c>
      <c r="I46" s="35">
        <f>H46*10</f>
        <v>71200</v>
      </c>
      <c r="J46" s="34">
        <f>E27+G27+I27+K27+E46+G46+I46</f>
        <v>627450</v>
      </c>
    </row>
    <row r="47" spans="2:10" ht="15">
      <c r="B47" s="31">
        <v>10</v>
      </c>
      <c r="C47" s="32" t="s">
        <v>32</v>
      </c>
      <c r="D47" s="34">
        <v>8600</v>
      </c>
      <c r="E47" s="57">
        <f>D47*10</f>
        <v>86000</v>
      </c>
      <c r="F47" s="35">
        <v>1000</v>
      </c>
      <c r="G47" s="33">
        <f>F47*5</f>
        <v>5000</v>
      </c>
      <c r="H47" s="34">
        <f>80%*D47+20%*F47</f>
        <v>7080</v>
      </c>
      <c r="I47" s="35">
        <f>H47*10</f>
        <v>70800</v>
      </c>
      <c r="J47" s="34">
        <f>E28+G28+I28+K28+E47+G47+I47</f>
        <v>625550</v>
      </c>
    </row>
    <row r="48" spans="2:10" ht="15">
      <c r="B48" s="31">
        <v>11</v>
      </c>
      <c r="C48" s="32" t="s">
        <v>33</v>
      </c>
      <c r="D48" s="34">
        <v>8000</v>
      </c>
      <c r="E48" s="57">
        <f>D48*10</f>
        <v>80000</v>
      </c>
      <c r="F48" s="35">
        <v>1000</v>
      </c>
      <c r="G48" s="33">
        <f>F48*5</f>
        <v>5000</v>
      </c>
      <c r="H48" s="34">
        <f>80%*D48+20%*F48</f>
        <v>6600</v>
      </c>
      <c r="I48" s="35">
        <f>H48*10</f>
        <v>66000</v>
      </c>
      <c r="J48" s="34">
        <f>E29+G29+I29+K29+E48+G48+I48</f>
        <v>548750</v>
      </c>
    </row>
    <row r="49" spans="2:10" ht="15.75">
      <c r="B49" s="36">
        <v>12</v>
      </c>
      <c r="C49" s="37" t="s">
        <v>34</v>
      </c>
      <c r="D49" s="39">
        <v>9100</v>
      </c>
      <c r="E49" s="58">
        <f>D49*10</f>
        <v>91000</v>
      </c>
      <c r="F49" s="40">
        <v>1600</v>
      </c>
      <c r="G49" s="38">
        <f>F49*5</f>
        <v>8000</v>
      </c>
      <c r="H49" s="39">
        <f>80%*D49+20%*F49</f>
        <v>7600</v>
      </c>
      <c r="I49" s="40">
        <f>H49*10</f>
        <v>76000</v>
      </c>
      <c r="J49" s="39">
        <f>E30+G30+I30+K30+E49+G49+I49</f>
        <v>635750</v>
      </c>
    </row>
    <row r="50" spans="2:10" ht="16.5">
      <c r="B50" s="21"/>
      <c r="C50" s="41" t="s">
        <v>35</v>
      </c>
      <c r="D50" s="59">
        <f>SUM(D38:D49)</f>
        <v>96000</v>
      </c>
      <c r="E50" s="59">
        <f>SUM(E38:E49)</f>
        <v>960000</v>
      </c>
      <c r="F50" s="44">
        <f>SUM(F38:F49)</f>
        <v>14400</v>
      </c>
      <c r="G50" s="48">
        <f>SUM(G38:G49)</f>
        <v>72000</v>
      </c>
      <c r="H50" s="48">
        <f>SUM(H38:H49)</f>
        <v>79680</v>
      </c>
      <c r="I50" s="44">
        <f>SUM(I38:I49)</f>
        <v>796800</v>
      </c>
      <c r="J50" s="43">
        <f>SUM(J38:J49)</f>
        <v>6985800</v>
      </c>
    </row>
    <row r="51" spans="2:10" ht="16.5">
      <c r="B51" s="45"/>
      <c r="C51" s="46" t="s">
        <v>36</v>
      </c>
      <c r="D51" s="47">
        <f>12*D50</f>
        <v>1152000</v>
      </c>
      <c r="E51" s="47">
        <f>12*E50</f>
        <v>11520000</v>
      </c>
      <c r="F51" s="47">
        <f>12*F50</f>
        <v>172800</v>
      </c>
      <c r="G51" s="47">
        <f>12*G50</f>
        <v>864000</v>
      </c>
      <c r="H51" s="47">
        <f>12*H50</f>
        <v>956160</v>
      </c>
      <c r="I51" s="47">
        <f>12*I50</f>
        <v>9561600</v>
      </c>
      <c r="J51" s="48">
        <f>12*J50</f>
        <v>83829600</v>
      </c>
    </row>
    <row r="52" spans="2:10" ht="16.5">
      <c r="B52" s="49"/>
      <c r="C52" s="50" t="s">
        <v>37</v>
      </c>
      <c r="D52" s="51"/>
      <c r="E52" s="51">
        <f>1.19*E51</f>
        <v>13708800</v>
      </c>
      <c r="F52" s="51"/>
      <c r="G52" s="51">
        <f>1.19*G51</f>
        <v>1028160</v>
      </c>
      <c r="H52" s="51"/>
      <c r="I52" s="51">
        <f>1.19*I51</f>
        <v>11378304</v>
      </c>
      <c r="J52" s="51">
        <f>1.19*J51</f>
        <v>99757224</v>
      </c>
    </row>
    <row r="54" ht="15">
      <c r="B54" s="53" t="s">
        <v>43</v>
      </c>
    </row>
    <row r="55" ht="15">
      <c r="B55" s="53" t="s">
        <v>44</v>
      </c>
    </row>
    <row r="56" ht="15">
      <c r="B56" s="53" t="s">
        <v>45</v>
      </c>
    </row>
    <row r="57" ht="15">
      <c r="B57" s="53" t="s">
        <v>46</v>
      </c>
    </row>
    <row r="58" ht="15">
      <c r="B58" s="53" t="s">
        <v>47</v>
      </c>
    </row>
    <row r="59" ht="15">
      <c r="B59" s="53" t="s">
        <v>48</v>
      </c>
    </row>
    <row r="60" ht="15">
      <c r="B60" s="53" t="s">
        <v>49</v>
      </c>
    </row>
    <row r="61" ht="15">
      <c r="B61" s="53" t="s">
        <v>50</v>
      </c>
    </row>
    <row r="62" ht="15">
      <c r="B62" s="53" t="s">
        <v>51</v>
      </c>
    </row>
    <row r="63" ht="15">
      <c r="B63" s="53"/>
    </row>
    <row r="64" spans="3:7" ht="17.25">
      <c r="C64" s="60" t="s">
        <v>52</v>
      </c>
      <c r="G64" s="61" t="s">
        <v>53</v>
      </c>
    </row>
    <row r="65" spans="3:7" ht="17.25">
      <c r="C65" s="62" t="s">
        <v>54</v>
      </c>
      <c r="G65" s="61" t="s">
        <v>55</v>
      </c>
    </row>
    <row r="66" spans="3:7" ht="17.25">
      <c r="C66" s="63" t="s">
        <v>56</v>
      </c>
      <c r="G66" s="61" t="s">
        <v>57</v>
      </c>
    </row>
    <row r="67" ht="12"/>
    <row r="68" ht="12"/>
    <row r="69" ht="12"/>
    <row r="78" ht="12"/>
  </sheetData>
  <sheetProtection selectLockedCells="1" selectUnlockedCells="1"/>
  <mergeCells count="3">
    <mergeCell ref="C2:E3"/>
    <mergeCell ref="B6:G6"/>
    <mergeCell ref="B16:K16"/>
  </mergeCells>
  <printOptions/>
  <pageMargins left="1.25" right="0.25" top="0" bottom="0" header="0.5118055555555555" footer="0.5118055555555555"/>
  <pageSetup horizontalDpi="300" verticalDpi="300" orientation="landscape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5">
      <selection activeCell="C35" sqref="C35"/>
    </sheetView>
  </sheetViews>
  <sheetFormatPr defaultColWidth="9.33203125" defaultRowHeight="11.25"/>
  <cols>
    <col min="1" max="1" width="5.66015625" style="0" customWidth="1"/>
    <col min="2" max="2" width="16.16015625" style="0" customWidth="1"/>
    <col min="3" max="8" width="19.16015625" style="0" customWidth="1"/>
  </cols>
  <sheetData>
    <row r="1" spans="2:7" ht="13.5" customHeight="1">
      <c r="B1" s="1" t="s">
        <v>58</v>
      </c>
      <c r="C1" s="1"/>
      <c r="D1" s="1"/>
      <c r="E1" s="3"/>
      <c r="F1" s="4"/>
      <c r="G1" s="4"/>
    </row>
    <row r="2" spans="1:9" ht="13.5" customHeight="1">
      <c r="A2" s="4"/>
      <c r="B2" s="1"/>
      <c r="C2" s="1"/>
      <c r="D2" s="1"/>
      <c r="E2" s="3"/>
      <c r="F2" s="4"/>
      <c r="G2" s="4"/>
      <c r="H2" s="4"/>
      <c r="I2" s="4"/>
    </row>
    <row r="3" spans="1:9" ht="13.5" customHeight="1">
      <c r="A3" s="4"/>
      <c r="B3" s="7" t="s">
        <v>1</v>
      </c>
      <c r="C3" s="4"/>
      <c r="D3" s="4"/>
      <c r="E3" s="4"/>
      <c r="F3" s="4"/>
      <c r="G3" s="4"/>
      <c r="H3" s="4"/>
      <c r="I3" s="4"/>
    </row>
    <row r="4" spans="1:9" ht="13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3.5" customHeight="1">
      <c r="A5" s="8" t="s">
        <v>2</v>
      </c>
      <c r="B5" s="8"/>
      <c r="C5" s="8"/>
      <c r="D5" s="8"/>
      <c r="E5" s="8"/>
      <c r="F5" s="8"/>
      <c r="G5" s="4"/>
      <c r="H5" s="4"/>
      <c r="I5" s="4"/>
    </row>
    <row r="6" spans="1:9" ht="13.5" customHeight="1">
      <c r="A6" s="9" t="s">
        <v>3</v>
      </c>
      <c r="B6" s="10"/>
      <c r="C6" s="10"/>
      <c r="D6" s="10"/>
      <c r="E6" s="10"/>
      <c r="F6" s="10"/>
      <c r="G6" s="10"/>
      <c r="H6" s="4"/>
      <c r="I6" s="4"/>
    </row>
    <row r="7" spans="1:9" ht="13.5" customHeight="1">
      <c r="A7" s="11"/>
      <c r="B7" s="12"/>
      <c r="C7" s="12"/>
      <c r="D7" s="12"/>
      <c r="E7" s="12"/>
      <c r="F7" s="12"/>
      <c r="G7" s="12" t="s">
        <v>4</v>
      </c>
      <c r="H7" s="12" t="s">
        <v>5</v>
      </c>
      <c r="I7" s="64"/>
    </row>
    <row r="8" spans="1:8" ht="13.5" customHeight="1">
      <c r="A8" s="4"/>
      <c r="B8" s="4"/>
      <c r="C8" s="4"/>
      <c r="D8" s="4"/>
      <c r="E8" s="4"/>
      <c r="F8" s="4"/>
      <c r="H8" s="13" t="s">
        <v>6</v>
      </c>
    </row>
    <row r="9" spans="1:8" ht="13.5" customHeight="1">
      <c r="A9" s="4"/>
      <c r="B9" s="4"/>
      <c r="C9" s="4"/>
      <c r="D9" s="4"/>
      <c r="E9" s="4"/>
      <c r="F9" s="4"/>
      <c r="H9" s="13" t="s">
        <v>7</v>
      </c>
    </row>
    <row r="10" spans="1:8" ht="13.5" customHeight="1">
      <c r="A10" s="4"/>
      <c r="B10" s="4"/>
      <c r="C10" s="4"/>
      <c r="D10" s="4"/>
      <c r="E10" s="4"/>
      <c r="F10" s="4"/>
      <c r="H10" s="13" t="s">
        <v>8</v>
      </c>
    </row>
    <row r="11" spans="1:8" ht="13.5" customHeight="1">
      <c r="A11" s="4"/>
      <c r="B11" s="4"/>
      <c r="C11" s="4"/>
      <c r="D11" s="4"/>
      <c r="E11" s="4"/>
      <c r="F11" s="4"/>
      <c r="H11" s="13"/>
    </row>
    <row r="12" spans="1:8" ht="13.5" customHeight="1">
      <c r="A12" s="4"/>
      <c r="B12" s="4"/>
      <c r="C12" s="4"/>
      <c r="D12" s="4"/>
      <c r="E12" s="4"/>
      <c r="F12" s="4"/>
      <c r="H12" s="13" t="s">
        <v>9</v>
      </c>
    </row>
    <row r="13" spans="1:8" ht="13.5" customHeight="1">
      <c r="A13" s="4"/>
      <c r="B13" s="4"/>
      <c r="C13" s="4"/>
      <c r="D13" s="4"/>
      <c r="E13" s="4"/>
      <c r="F13" s="4"/>
      <c r="H13" s="13" t="s">
        <v>10</v>
      </c>
    </row>
    <row r="14" ht="13.5" customHeight="1">
      <c r="C14" s="65" t="s">
        <v>59</v>
      </c>
    </row>
    <row r="15" ht="12"/>
    <row r="16" spans="1:8" ht="109.5" customHeight="1">
      <c r="A16" s="66" t="s">
        <v>12</v>
      </c>
      <c r="B16" s="67" t="s">
        <v>13</v>
      </c>
      <c r="C16" s="16" t="s">
        <v>38</v>
      </c>
      <c r="D16" s="19" t="s">
        <v>40</v>
      </c>
      <c r="E16" s="68" t="s">
        <v>60</v>
      </c>
      <c r="F16" s="68" t="s">
        <v>61</v>
      </c>
      <c r="G16" s="68" t="s">
        <v>62</v>
      </c>
      <c r="H16" s="69" t="s">
        <v>63</v>
      </c>
    </row>
    <row r="17" spans="1:8" ht="15.75">
      <c r="A17" s="70"/>
      <c r="B17" s="71"/>
      <c r="C17" s="72" t="s">
        <v>19</v>
      </c>
      <c r="D17" s="73" t="s">
        <v>19</v>
      </c>
      <c r="E17" s="74" t="s">
        <v>19</v>
      </c>
      <c r="F17" s="74" t="s">
        <v>19</v>
      </c>
      <c r="G17" s="74" t="s">
        <v>19</v>
      </c>
      <c r="H17" s="75" t="s">
        <v>19</v>
      </c>
    </row>
    <row r="18" spans="1:8" ht="15">
      <c r="A18" s="76">
        <v>1</v>
      </c>
      <c r="B18" s="77" t="s">
        <v>23</v>
      </c>
      <c r="C18" s="78">
        <v>7900</v>
      </c>
      <c r="D18" s="79">
        <v>1600</v>
      </c>
      <c r="E18" s="80">
        <f>80%*C18</f>
        <v>6320</v>
      </c>
      <c r="F18" s="80">
        <f>20%*D18</f>
        <v>320</v>
      </c>
      <c r="G18" s="80">
        <f>E18+F18</f>
        <v>6640</v>
      </c>
      <c r="H18" s="81">
        <f>C18+D18-G18</f>
        <v>2860</v>
      </c>
    </row>
    <row r="19" spans="1:8" ht="15">
      <c r="A19" s="82">
        <v>2</v>
      </c>
      <c r="B19" s="83" t="s">
        <v>24</v>
      </c>
      <c r="C19" s="84">
        <v>6500</v>
      </c>
      <c r="D19" s="85">
        <v>1000</v>
      </c>
      <c r="E19" s="80">
        <f>80%*C19</f>
        <v>5200</v>
      </c>
      <c r="F19" s="80">
        <f>20%*D19</f>
        <v>200</v>
      </c>
      <c r="G19" s="80">
        <f>E19+F19</f>
        <v>5400</v>
      </c>
      <c r="H19" s="86">
        <f>C19+D19-G19</f>
        <v>2100</v>
      </c>
    </row>
    <row r="20" spans="1:8" ht="15">
      <c r="A20" s="82">
        <v>3</v>
      </c>
      <c r="B20" s="83" t="s">
        <v>25</v>
      </c>
      <c r="C20" s="84">
        <v>7500</v>
      </c>
      <c r="D20" s="85">
        <v>1400</v>
      </c>
      <c r="E20" s="80">
        <f>80%*C20</f>
        <v>6000</v>
      </c>
      <c r="F20" s="80">
        <f>20%*D20</f>
        <v>280</v>
      </c>
      <c r="G20" s="80">
        <f>E20+F20</f>
        <v>6280</v>
      </c>
      <c r="H20" s="86">
        <f>C20+D20-G20</f>
        <v>2620</v>
      </c>
    </row>
    <row r="21" spans="1:8" ht="15">
      <c r="A21" s="82">
        <v>4</v>
      </c>
      <c r="B21" s="83" t="s">
        <v>26</v>
      </c>
      <c r="C21" s="84">
        <v>8500</v>
      </c>
      <c r="D21" s="85">
        <v>1000</v>
      </c>
      <c r="E21" s="80">
        <f>80%*C21</f>
        <v>6800</v>
      </c>
      <c r="F21" s="80">
        <f>20%*D21</f>
        <v>200</v>
      </c>
      <c r="G21" s="80">
        <f>E21+F21</f>
        <v>7000</v>
      </c>
      <c r="H21" s="86">
        <f>C21+D21-G21</f>
        <v>2500</v>
      </c>
    </row>
    <row r="22" spans="1:8" ht="15">
      <c r="A22" s="82">
        <v>5</v>
      </c>
      <c r="B22" s="83" t="s">
        <v>27</v>
      </c>
      <c r="C22" s="84">
        <v>7700</v>
      </c>
      <c r="D22" s="85">
        <v>1400</v>
      </c>
      <c r="E22" s="80">
        <f>80%*C22</f>
        <v>6160</v>
      </c>
      <c r="F22" s="80">
        <f>20%*D22</f>
        <v>280</v>
      </c>
      <c r="G22" s="80">
        <f>E22+F22</f>
        <v>6440</v>
      </c>
      <c r="H22" s="86">
        <f>C22+D22-G22</f>
        <v>2660</v>
      </c>
    </row>
    <row r="23" spans="1:8" ht="15">
      <c r="A23" s="82">
        <v>6</v>
      </c>
      <c r="B23" s="83" t="s">
        <v>28</v>
      </c>
      <c r="C23" s="84">
        <v>7500</v>
      </c>
      <c r="D23" s="85">
        <v>1200</v>
      </c>
      <c r="E23" s="80">
        <f>80%*C23</f>
        <v>6000</v>
      </c>
      <c r="F23" s="80">
        <f>20%*D23</f>
        <v>240</v>
      </c>
      <c r="G23" s="80">
        <f>E23+F23</f>
        <v>6240</v>
      </c>
      <c r="H23" s="86">
        <f>C23+D23-G23</f>
        <v>2460</v>
      </c>
    </row>
    <row r="24" spans="1:8" ht="15">
      <c r="A24" s="82">
        <v>7</v>
      </c>
      <c r="B24" s="83" t="s">
        <v>29</v>
      </c>
      <c r="C24" s="84">
        <v>7500</v>
      </c>
      <c r="D24" s="85">
        <v>1000</v>
      </c>
      <c r="E24" s="80">
        <f>80%*C24</f>
        <v>6000</v>
      </c>
      <c r="F24" s="80">
        <f>20%*D24</f>
        <v>200</v>
      </c>
      <c r="G24" s="80">
        <f>E24+F24</f>
        <v>6200</v>
      </c>
      <c r="H24" s="86">
        <f>C24+D24-G24</f>
        <v>2300</v>
      </c>
    </row>
    <row r="25" spans="1:8" ht="15">
      <c r="A25" s="82">
        <v>8</v>
      </c>
      <c r="B25" s="83" t="s">
        <v>30</v>
      </c>
      <c r="C25" s="84">
        <v>8600</v>
      </c>
      <c r="D25" s="85">
        <v>1000</v>
      </c>
      <c r="E25" s="80">
        <f>80%*C25</f>
        <v>6880</v>
      </c>
      <c r="F25" s="80">
        <f>20%*D25</f>
        <v>200</v>
      </c>
      <c r="G25" s="80">
        <f>E25+F25</f>
        <v>7080</v>
      </c>
      <c r="H25" s="86">
        <f>C25+D25-G25</f>
        <v>2520</v>
      </c>
    </row>
    <row r="26" spans="1:8" ht="15">
      <c r="A26" s="82">
        <v>9</v>
      </c>
      <c r="B26" s="83" t="s">
        <v>31</v>
      </c>
      <c r="C26" s="84">
        <v>8600</v>
      </c>
      <c r="D26" s="85">
        <v>1200</v>
      </c>
      <c r="E26" s="80">
        <f>80%*C26</f>
        <v>6880</v>
      </c>
      <c r="F26" s="80">
        <f>20%*D26</f>
        <v>240</v>
      </c>
      <c r="G26" s="80">
        <f>E26+F26</f>
        <v>7120</v>
      </c>
      <c r="H26" s="86">
        <f>C26+D26-G26</f>
        <v>2680</v>
      </c>
    </row>
    <row r="27" spans="1:8" ht="15">
      <c r="A27" s="82">
        <v>10</v>
      </c>
      <c r="B27" s="83" t="s">
        <v>32</v>
      </c>
      <c r="C27" s="84">
        <v>8600</v>
      </c>
      <c r="D27" s="85">
        <v>1000</v>
      </c>
      <c r="E27" s="80">
        <f>80%*C27</f>
        <v>6880</v>
      </c>
      <c r="F27" s="80">
        <f>20%*D27</f>
        <v>200</v>
      </c>
      <c r="G27" s="80">
        <f>E27+F27</f>
        <v>7080</v>
      </c>
      <c r="H27" s="86">
        <f>C27+D27-G27</f>
        <v>2520</v>
      </c>
    </row>
    <row r="28" spans="1:8" ht="15">
      <c r="A28" s="82">
        <v>11</v>
      </c>
      <c r="B28" s="83" t="s">
        <v>33</v>
      </c>
      <c r="C28" s="84">
        <v>8000</v>
      </c>
      <c r="D28" s="85">
        <v>1000</v>
      </c>
      <c r="E28" s="80">
        <f>80%*C28</f>
        <v>6400</v>
      </c>
      <c r="F28" s="80">
        <f>20%*D28</f>
        <v>200</v>
      </c>
      <c r="G28" s="80">
        <f>E28+F28</f>
        <v>6600</v>
      </c>
      <c r="H28" s="86">
        <f>C28+D28-G28</f>
        <v>2400</v>
      </c>
    </row>
    <row r="29" spans="1:8" ht="15.75">
      <c r="A29" s="87">
        <v>12</v>
      </c>
      <c r="B29" s="88" t="s">
        <v>34</v>
      </c>
      <c r="C29" s="89">
        <v>9100</v>
      </c>
      <c r="D29" s="90">
        <v>1600</v>
      </c>
      <c r="E29" s="80">
        <f>80%*C29</f>
        <v>7280</v>
      </c>
      <c r="F29" s="80">
        <f>20%*D29</f>
        <v>320</v>
      </c>
      <c r="G29" s="80">
        <f>E29+F29</f>
        <v>7600</v>
      </c>
      <c r="H29" s="91">
        <f>C29+D29-G29</f>
        <v>3100</v>
      </c>
    </row>
    <row r="30" spans="1:8" ht="16.5">
      <c r="A30" s="70"/>
      <c r="B30" s="92" t="s">
        <v>35</v>
      </c>
      <c r="C30" s="93">
        <f>SUM(C18:C29)</f>
        <v>96000</v>
      </c>
      <c r="D30" s="94">
        <f>SUM(D18:D29)</f>
        <v>14400</v>
      </c>
      <c r="E30" s="95">
        <f>SUM(E18:E29)</f>
        <v>76800</v>
      </c>
      <c r="F30" s="96">
        <f>SUM(F18:F29)</f>
        <v>2880</v>
      </c>
      <c r="G30" s="96">
        <f>SUM(G18:G29)</f>
        <v>79680</v>
      </c>
      <c r="H30" s="97">
        <f>SUM(H18:H29)</f>
        <v>30720</v>
      </c>
    </row>
    <row r="31" spans="1:8" ht="16.5">
      <c r="A31" s="98"/>
      <c r="B31" s="99" t="s">
        <v>36</v>
      </c>
      <c r="C31" s="95">
        <f>12*C30</f>
        <v>1152000</v>
      </c>
      <c r="D31" s="95">
        <f>12*D30</f>
        <v>172800</v>
      </c>
      <c r="E31" s="95">
        <f>12*E30</f>
        <v>921600</v>
      </c>
      <c r="F31" s="95">
        <f>12*F30</f>
        <v>34560</v>
      </c>
      <c r="G31" s="96">
        <f>12*G30</f>
        <v>956160</v>
      </c>
      <c r="H31" s="96">
        <f>12*H30</f>
        <v>368640</v>
      </c>
    </row>
    <row r="33" ht="15.75">
      <c r="B33" s="60" t="s">
        <v>52</v>
      </c>
    </row>
    <row r="34" spans="2:6" ht="15.75">
      <c r="B34" s="62" t="s">
        <v>54</v>
      </c>
      <c r="D34" t="s">
        <v>64</v>
      </c>
      <c r="F34" t="s">
        <v>65</v>
      </c>
    </row>
    <row r="35" ht="17.25"/>
    <row r="36" ht="17.25"/>
    <row r="37" ht="17.25"/>
    <row r="38" ht="17.25"/>
  </sheetData>
  <sheetProtection selectLockedCells="1" selectUnlockedCells="1"/>
  <mergeCells count="2">
    <mergeCell ref="B1:D2"/>
    <mergeCell ref="A5:F5"/>
  </mergeCells>
  <printOptions/>
  <pageMargins left="1.7" right="0.2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/>
  <cp:lastPrinted>2017-03-07T07:55:05Z</cp:lastPrinted>
  <dcterms:created xsi:type="dcterms:W3CDTF">2015-01-08T09:23:03Z</dcterms:created>
  <dcterms:modified xsi:type="dcterms:W3CDTF">2017-03-07T07:59:37Z</dcterms:modified>
  <cp:category/>
  <cp:version/>
  <cp:contentType/>
  <cp:contentStatus/>
  <cp:revision>2</cp:revision>
</cp:coreProperties>
</file>